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<sst xmlns="http://schemas.openxmlformats.org/spreadsheetml/2006/main" count="57" uniqueCount="53">
  <si>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Castle Project Financial Summary</t>
  </si>
  <si>
    <t>Stage 2</t>
  </si>
  <si>
    <t>Orig Scheme</t>
  </si>
  <si>
    <t>Latest</t>
  </si>
  <si>
    <t>Actual Position</t>
  </si>
  <si>
    <t>Balance Remaining</t>
  </si>
  <si>
    <t>Budget</t>
  </si>
  <si>
    <t>Scheme Budget</t>
  </si>
  <si>
    <t>at 10/3/09</t>
  </si>
  <si>
    <t>£</t>
  </si>
  <si>
    <t>Special</t>
  </si>
  <si>
    <t>Expenditure</t>
  </si>
  <si>
    <t>Detail Codes</t>
  </si>
  <si>
    <t>Total expenditure for project (per T&amp;T)</t>
  </si>
  <si>
    <t>analysed as follows:</t>
  </si>
  <si>
    <t>Construction Works total</t>
  </si>
  <si>
    <t xml:space="preserve">Exhibition Fit-out </t>
  </si>
  <si>
    <t>Other Fit-out</t>
  </si>
  <si>
    <t>Professional Fees</t>
  </si>
  <si>
    <t xml:space="preserve">Total as per HLF </t>
  </si>
  <si>
    <t>Add</t>
  </si>
  <si>
    <t>Promotional Activites already incurred - start of project</t>
  </si>
  <si>
    <t>Promotional Activties Grand Opening rough estimate</t>
  </si>
  <si>
    <t>Internal Salaries</t>
  </si>
  <si>
    <t>Grand Total for RVBC</t>
  </si>
  <si>
    <t>Income</t>
  </si>
  <si>
    <t>To date:</t>
  </si>
  <si>
    <t>Confirmed income</t>
  </si>
  <si>
    <t>8740z</t>
  </si>
  <si>
    <t>Heritage Lottery Fund</t>
  </si>
  <si>
    <t>8741z</t>
  </si>
  <si>
    <t>Clitheroe the Future NWDA</t>
  </si>
  <si>
    <t>8742z</t>
  </si>
  <si>
    <t>SITA</t>
  </si>
  <si>
    <t>8743z</t>
  </si>
  <si>
    <t>Private Sector Sponsorship:</t>
  </si>
  <si>
    <t>8744z</t>
  </si>
  <si>
    <t xml:space="preserve">Friends of Clitheroe Castle </t>
  </si>
  <si>
    <t>8745z</t>
  </si>
  <si>
    <t>Clitheroe Town Council</t>
  </si>
  <si>
    <t>LSP</t>
  </si>
  <si>
    <t>Unconfirmed Income</t>
  </si>
  <si>
    <t>8746z</t>
  </si>
  <si>
    <t>Lancashire Economic Partnership - bid for £670k not successful</t>
  </si>
  <si>
    <t>Lancashire Economic Partnership - to bid for in 2008</t>
  </si>
  <si>
    <t>Total Potential Income</t>
  </si>
  <si>
    <t>Shortfall/RVBC contribution to project</t>
  </si>
  <si>
    <t>Less Already in capital programme</t>
  </si>
  <si>
    <t>2007/08 capital budget</t>
  </si>
  <si>
    <t>2008/09 capital budget</t>
  </si>
  <si>
    <t>Shortfall</t>
  </si>
  <si>
    <t xml:space="preserve"> (£600k set aside from revenue balances)</t>
  </si>
  <si>
    <t>APPENDIX 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</si>
</sst>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086600"/>
          <a:ext cx="161925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tabSelected="1" workbookViewId="0" topLeftCell="A15">
      <selection activeCell="G1" sqref="G1"/>
    </sheetView>
  </sheetViews>
  <sheetFormatPr defaultColWidth="9.140625" defaultRowHeight="12.75"/>
  <cols>
    <col min="1" max="1" width="1.28515625" style="0" customWidth="1"/>
    <col min="2" max="2" width="12.421875" style="0" bestFit="1" customWidth="1"/>
    <col min="3" max="3" width="49.7109375" style="0" customWidth="1"/>
    <col min="4" max="4" width="12.8515625" style="0" bestFit="1" customWidth="1"/>
    <col min="5" max="5" width="15.57421875" style="0" bestFit="1" customWidth="1"/>
    <col min="6" max="6" width="14.57421875" style="0" bestFit="1" customWidth="1"/>
    <col min="7" max="7" width="19.00390625" style="0" bestFit="1" customWidth="1"/>
  </cols>
  <sheetData>
    <row r="1" spans="2:7" ht="20.25">
      <c r="B1" s="1"/>
      <c r="C1" s="2" t="s">
        <v>0</v>
      </c>
      <c r="D1" s="3"/>
      <c r="E1" s="3"/>
      <c r="F1" s="3"/>
      <c r="G1" s="27" t="s">
        <v>52</v>
      </c>
    </row>
    <row r="2" spans="2:7" ht="12.75">
      <c r="B2" s="1"/>
      <c r="C2" s="4" t="s">
        <v>1</v>
      </c>
      <c r="D2" s="5" t="s">
        <v>2</v>
      </c>
      <c r="E2" s="5" t="s">
        <v>3</v>
      </c>
      <c r="F2" s="5" t="s">
        <v>4</v>
      </c>
      <c r="G2" s="6" t="s">
        <v>5</v>
      </c>
    </row>
    <row r="3" spans="2:7" ht="12.75">
      <c r="B3" s="1"/>
      <c r="C3" s="4"/>
      <c r="D3" s="7" t="s">
        <v>6</v>
      </c>
      <c r="E3" s="7" t="s">
        <v>7</v>
      </c>
      <c r="F3" s="7" t="s">
        <v>8</v>
      </c>
      <c r="G3" s="8"/>
    </row>
    <row r="4" spans="2:7" ht="12.75">
      <c r="B4" s="1"/>
      <c r="D4" s="9" t="s">
        <v>9</v>
      </c>
      <c r="E4" s="9" t="s">
        <v>9</v>
      </c>
      <c r="F4" s="9" t="s">
        <v>9</v>
      </c>
      <c r="G4" s="10" t="s">
        <v>9</v>
      </c>
    </row>
    <row r="5" spans="2:7" ht="20.25">
      <c r="B5" s="11" t="s">
        <v>10</v>
      </c>
      <c r="C5" s="2" t="s">
        <v>11</v>
      </c>
      <c r="D5" s="12"/>
      <c r="E5" s="12"/>
      <c r="F5" s="12"/>
      <c r="G5" s="13"/>
    </row>
    <row r="6" spans="2:7" ht="12.75">
      <c r="B6" s="11" t="s">
        <v>12</v>
      </c>
      <c r="C6" t="s">
        <v>13</v>
      </c>
      <c r="D6" s="14">
        <v>3223820</v>
      </c>
      <c r="E6" s="14">
        <v>3223820</v>
      </c>
      <c r="F6" s="12"/>
      <c r="G6" s="13"/>
    </row>
    <row r="7" spans="2:7" ht="12.75">
      <c r="B7" s="11"/>
      <c r="C7" s="15" t="s">
        <v>14</v>
      </c>
      <c r="D7" s="12"/>
      <c r="E7" s="12"/>
      <c r="F7" s="14"/>
      <c r="G7" s="13"/>
    </row>
    <row r="8" spans="2:7" ht="12.75">
      <c r="B8" s="1">
        <v>5630</v>
      </c>
      <c r="C8" t="s">
        <v>15</v>
      </c>
      <c r="D8" s="12">
        <f>2264007+73100</f>
        <v>2337107</v>
      </c>
      <c r="E8" s="12">
        <f>2264007+73100-84467+38011</f>
        <v>2290651</v>
      </c>
      <c r="F8" s="16">
        <v>2105416.84</v>
      </c>
      <c r="G8" s="12">
        <f>E8-F8</f>
        <v>185234.16000000015</v>
      </c>
    </row>
    <row r="9" spans="2:7" ht="12.75">
      <c r="B9" s="1">
        <v>5631</v>
      </c>
      <c r="C9" t="s">
        <v>16</v>
      </c>
      <c r="D9" s="12">
        <f>379500</f>
        <v>379500</v>
      </c>
      <c r="E9" s="12">
        <f>379500-105650-10000</f>
        <v>263850</v>
      </c>
      <c r="F9" s="16">
        <v>69985.55</v>
      </c>
      <c r="G9" s="12">
        <f>E9-F9</f>
        <v>193864.45</v>
      </c>
    </row>
    <row r="10" spans="2:7" ht="12.75">
      <c r="B10" s="1">
        <v>5632</v>
      </c>
      <c r="C10" t="s">
        <v>17</v>
      </c>
      <c r="D10" s="12">
        <f>71923+38728</f>
        <v>110651</v>
      </c>
      <c r="E10" s="12">
        <f>71923+84467+38728-38011+10000</f>
        <v>167107</v>
      </c>
      <c r="F10" s="16">
        <v>34459</v>
      </c>
      <c r="G10" s="12">
        <f>E10-F10</f>
        <v>132648</v>
      </c>
    </row>
    <row r="11" spans="2:7" ht="12.75">
      <c r="B11" s="1">
        <v>5633</v>
      </c>
      <c r="C11" t="s">
        <v>18</v>
      </c>
      <c r="D11" s="12">
        <f>396561</f>
        <v>396561</v>
      </c>
      <c r="E11" s="12">
        <f>396561+105650</f>
        <v>502211</v>
      </c>
      <c r="F11" s="16">
        <v>425453.63</v>
      </c>
      <c r="G11" s="12">
        <f>E11-F11</f>
        <v>76757.37</v>
      </c>
    </row>
    <row r="12" spans="2:7" ht="12.75">
      <c r="B12" s="1"/>
      <c r="C12" s="4" t="s">
        <v>19</v>
      </c>
      <c r="D12" s="14">
        <f>SUM(D8:D11)</f>
        <v>3223819</v>
      </c>
      <c r="E12" s="14">
        <f>SUM(E8:E11)</f>
        <v>3223819</v>
      </c>
      <c r="F12" s="14">
        <f>SUM(F8:F11)</f>
        <v>2635315.0199999996</v>
      </c>
      <c r="G12" s="14">
        <f>E12-F12</f>
        <v>588503.9800000004</v>
      </c>
    </row>
    <row r="13" spans="2:7" ht="12.75">
      <c r="B13" s="1"/>
      <c r="C13" s="15" t="s">
        <v>20</v>
      </c>
      <c r="D13" s="14"/>
      <c r="E13" s="14"/>
      <c r="F13" s="14"/>
      <c r="G13" s="13"/>
    </row>
    <row r="14" spans="2:7" ht="12.75">
      <c r="B14" s="1"/>
      <c r="C14" t="s">
        <v>21</v>
      </c>
      <c r="D14" s="12">
        <v>6500</v>
      </c>
      <c r="E14" s="12">
        <v>6500</v>
      </c>
      <c r="F14" s="12">
        <v>6500</v>
      </c>
      <c r="G14" s="12">
        <f>E14-F14</f>
        <v>0</v>
      </c>
    </row>
    <row r="15" spans="2:7" ht="12.75">
      <c r="B15" s="1"/>
      <c r="C15" t="s">
        <v>22</v>
      </c>
      <c r="D15" s="12">
        <v>10000</v>
      </c>
      <c r="E15" s="12">
        <v>10000</v>
      </c>
      <c r="F15" s="16">
        <v>-15.45</v>
      </c>
      <c r="G15" s="12">
        <f>E15-F15</f>
        <v>10015.45</v>
      </c>
    </row>
    <row r="16" spans="2:7" ht="12.75">
      <c r="B16" s="1"/>
      <c r="C16" t="s">
        <v>23</v>
      </c>
      <c r="D16" s="12">
        <v>35000</v>
      </c>
      <c r="E16" s="12">
        <v>35000</v>
      </c>
      <c r="F16" s="16">
        <v>9817.9</v>
      </c>
      <c r="G16" s="12">
        <f>E16-F16</f>
        <v>25182.1</v>
      </c>
    </row>
    <row r="17" spans="2:7" ht="12.75">
      <c r="B17" s="1"/>
      <c r="C17" s="4" t="s">
        <v>24</v>
      </c>
      <c r="D17" s="14">
        <f>SUM(D12:D16)</f>
        <v>3275319</v>
      </c>
      <c r="E17" s="14">
        <f>SUM(E12:E16)</f>
        <v>3275319</v>
      </c>
      <c r="F17" s="14">
        <f>SUM(F12:F16)</f>
        <v>2651617.4699999993</v>
      </c>
      <c r="G17" s="14">
        <f>SUM(G12:G16)</f>
        <v>623701.5300000004</v>
      </c>
    </row>
    <row r="18" spans="2:7" ht="20.25">
      <c r="B18" s="1"/>
      <c r="C18" s="2" t="s">
        <v>25</v>
      </c>
      <c r="D18" s="12"/>
      <c r="E18" s="12"/>
      <c r="F18" s="12"/>
      <c r="G18" s="13"/>
    </row>
    <row r="19" spans="2:7" ht="12.75">
      <c r="B19" s="1"/>
      <c r="C19" t="s">
        <v>26</v>
      </c>
      <c r="D19" s="12"/>
      <c r="E19" s="12"/>
      <c r="F19" s="12"/>
      <c r="G19" s="13"/>
    </row>
    <row r="20" spans="2:7" ht="12.75">
      <c r="B20" s="1"/>
      <c r="C20" s="17" t="s">
        <v>27</v>
      </c>
      <c r="D20" s="12"/>
      <c r="E20" s="12"/>
      <c r="F20" s="12"/>
      <c r="G20" s="13"/>
    </row>
    <row r="21" spans="2:7" ht="12.75">
      <c r="B21" s="1" t="s">
        <v>28</v>
      </c>
      <c r="C21" t="s">
        <v>29</v>
      </c>
      <c r="D21" s="12">
        <v>1835000</v>
      </c>
      <c r="E21" s="12">
        <f>D21</f>
        <v>1835000</v>
      </c>
      <c r="F21" s="12">
        <f>212471.8+501932.13+344432.69</f>
        <v>1058836.6199999999</v>
      </c>
      <c r="G21" s="12">
        <f aca="true" t="shared" si="0" ref="G21:G27">E21-F21</f>
        <v>776163.3800000001</v>
      </c>
    </row>
    <row r="22" spans="2:7" ht="12.75">
      <c r="B22" s="1" t="s">
        <v>30</v>
      </c>
      <c r="C22" t="s">
        <v>31</v>
      </c>
      <c r="D22" s="12">
        <v>250000</v>
      </c>
      <c r="E22" s="12">
        <f>D22</f>
        <v>250000</v>
      </c>
      <c r="F22" s="12">
        <v>250000</v>
      </c>
      <c r="G22" s="12">
        <f t="shared" si="0"/>
        <v>0</v>
      </c>
    </row>
    <row r="23" spans="2:7" ht="12.75">
      <c r="B23" s="1" t="s">
        <v>32</v>
      </c>
      <c r="C23" t="s">
        <v>33</v>
      </c>
      <c r="D23" s="12">
        <v>135000</v>
      </c>
      <c r="E23" s="12">
        <f>D23</f>
        <v>135000</v>
      </c>
      <c r="F23" s="12">
        <v>-15835</v>
      </c>
      <c r="G23" s="12">
        <f t="shared" si="0"/>
        <v>150835</v>
      </c>
    </row>
    <row r="24" spans="2:7" ht="12.75">
      <c r="B24" s="1" t="s">
        <v>34</v>
      </c>
      <c r="C24" t="s">
        <v>35</v>
      </c>
      <c r="D24" s="12">
        <v>100000</v>
      </c>
      <c r="E24" s="12">
        <f>D24</f>
        <v>100000</v>
      </c>
      <c r="F24" s="12">
        <v>0</v>
      </c>
      <c r="G24" s="12">
        <f t="shared" si="0"/>
        <v>100000</v>
      </c>
    </row>
    <row r="25" spans="2:7" ht="12.75">
      <c r="B25" s="1" t="s">
        <v>36</v>
      </c>
      <c r="C25" t="s">
        <v>37</v>
      </c>
      <c r="D25" s="12">
        <v>16245</v>
      </c>
      <c r="E25" s="12">
        <f>21378-5000</f>
        <v>16378</v>
      </c>
      <c r="F25" s="12">
        <f>21000-5000</f>
        <v>16000</v>
      </c>
      <c r="G25" s="12">
        <f t="shared" si="0"/>
        <v>378</v>
      </c>
    </row>
    <row r="26" spans="2:7" ht="12.75">
      <c r="B26" s="1" t="s">
        <v>38</v>
      </c>
      <c r="C26" t="s">
        <v>39</v>
      </c>
      <c r="D26" s="12">
        <v>5000</v>
      </c>
      <c r="E26" s="12">
        <v>5000</v>
      </c>
      <c r="F26" s="12">
        <v>0</v>
      </c>
      <c r="G26" s="12">
        <f t="shared" si="0"/>
        <v>5000</v>
      </c>
    </row>
    <row r="27" spans="2:7" ht="12.75">
      <c r="B27" s="1"/>
      <c r="C27" t="s">
        <v>40</v>
      </c>
      <c r="D27" s="12">
        <v>0</v>
      </c>
      <c r="E27" s="12">
        <v>20000</v>
      </c>
      <c r="F27" s="12">
        <v>0</v>
      </c>
      <c r="G27" s="12">
        <f t="shared" si="0"/>
        <v>20000</v>
      </c>
    </row>
    <row r="28" spans="2:7" ht="12.75">
      <c r="B28" s="1"/>
      <c r="D28" s="14">
        <f>SUM(D21:D27)</f>
        <v>2341245</v>
      </c>
      <c r="E28" s="14">
        <f>SUM(E21:E27)</f>
        <v>2361378</v>
      </c>
      <c r="F28" s="14">
        <f>SUM(F21:F27)</f>
        <v>1309001.6199999999</v>
      </c>
      <c r="G28" s="14">
        <f>SUM(G21:G27)</f>
        <v>1052376.3800000001</v>
      </c>
    </row>
    <row r="29" spans="2:7" ht="12.75">
      <c r="B29" s="1"/>
      <c r="C29" s="17" t="s">
        <v>41</v>
      </c>
      <c r="D29" s="12"/>
      <c r="E29" s="12"/>
      <c r="F29" s="12"/>
      <c r="G29" s="13"/>
    </row>
    <row r="30" spans="2:7" ht="12.75">
      <c r="B30" s="1" t="s">
        <v>42</v>
      </c>
      <c r="C30" t="s">
        <v>43</v>
      </c>
      <c r="D30" s="12">
        <v>0</v>
      </c>
      <c r="E30" s="12">
        <v>0</v>
      </c>
      <c r="F30" s="12">
        <v>0</v>
      </c>
      <c r="G30" s="13"/>
    </row>
    <row r="31" spans="2:7" ht="12.75">
      <c r="B31" s="1" t="s">
        <v>42</v>
      </c>
      <c r="C31" t="s">
        <v>44</v>
      </c>
      <c r="D31" s="12">
        <v>100000</v>
      </c>
      <c r="E31" s="12">
        <v>0</v>
      </c>
      <c r="F31" s="12">
        <v>0</v>
      </c>
      <c r="G31" s="13"/>
    </row>
    <row r="32" spans="2:7" ht="12.75">
      <c r="B32" s="1"/>
      <c r="D32" s="14">
        <f>SUM(D30:D31)</f>
        <v>100000</v>
      </c>
      <c r="E32" s="14">
        <f>SUM(E30:E31)</f>
        <v>0</v>
      </c>
      <c r="F32" s="14">
        <f>SUM(F30:F31)</f>
        <v>0</v>
      </c>
      <c r="G32" s="14">
        <f>SUM(G30:G31)</f>
        <v>0</v>
      </c>
    </row>
    <row r="33" spans="2:7" ht="12.75">
      <c r="B33" s="1"/>
      <c r="D33" s="14"/>
      <c r="E33" s="14"/>
      <c r="F33" s="12"/>
      <c r="G33" s="13"/>
    </row>
    <row r="34" spans="2:7" ht="12.75">
      <c r="B34" s="1"/>
      <c r="C34" s="4" t="s">
        <v>45</v>
      </c>
      <c r="D34" s="18">
        <f>D32+D28</f>
        <v>2441245</v>
      </c>
      <c r="E34" s="18">
        <f>E32+E28</f>
        <v>2361378</v>
      </c>
      <c r="F34" s="18">
        <f>F32+F28</f>
        <v>1309001.6199999999</v>
      </c>
      <c r="G34" s="18">
        <f>G32+G28</f>
        <v>1052376.3800000001</v>
      </c>
    </row>
    <row r="35" spans="2:7" ht="12.75">
      <c r="B35" s="1"/>
      <c r="D35" s="12"/>
      <c r="E35" s="12"/>
      <c r="F35" s="12"/>
      <c r="G35" s="13"/>
    </row>
    <row r="36" spans="2:7" ht="12.75">
      <c r="B36" s="1"/>
      <c r="C36" s="4" t="s">
        <v>46</v>
      </c>
      <c r="D36" s="14">
        <f>D17-D34</f>
        <v>834074</v>
      </c>
      <c r="E36" s="14">
        <f>E17-E34</f>
        <v>913941</v>
      </c>
      <c r="F36" s="14">
        <f>F17-F34</f>
        <v>1342615.8499999994</v>
      </c>
      <c r="G36" s="14">
        <f>G17-G34</f>
        <v>-428674.84999999974</v>
      </c>
    </row>
    <row r="37" spans="2:7" ht="12.75">
      <c r="B37" s="1"/>
      <c r="C37" s="4"/>
      <c r="D37" s="12"/>
      <c r="E37" s="12"/>
      <c r="F37" s="14"/>
      <c r="G37" s="13"/>
    </row>
    <row r="38" spans="2:7" ht="12.75">
      <c r="B38" s="1"/>
      <c r="C38" s="4" t="s">
        <v>47</v>
      </c>
      <c r="D38" s="12"/>
      <c r="E38" s="12"/>
      <c r="F38" s="12"/>
      <c r="G38" s="13"/>
    </row>
    <row r="39" spans="2:7" ht="12.75">
      <c r="B39" s="1"/>
      <c r="C39" t="s">
        <v>48</v>
      </c>
      <c r="D39" s="12">
        <v>43660</v>
      </c>
      <c r="E39" s="12">
        <v>43660</v>
      </c>
      <c r="F39" s="12">
        <v>43660</v>
      </c>
      <c r="G39" s="12">
        <f>D39-F39</f>
        <v>0</v>
      </c>
    </row>
    <row r="40" spans="2:7" ht="12.75">
      <c r="B40" s="1"/>
      <c r="C40" t="s">
        <v>49</v>
      </c>
      <c r="D40" s="19">
        <v>132500</v>
      </c>
      <c r="E40" s="19">
        <v>132500</v>
      </c>
      <c r="F40" s="19">
        <v>132500</v>
      </c>
      <c r="G40" s="12">
        <f>D40-F40</f>
        <v>0</v>
      </c>
    </row>
    <row r="41" spans="2:7" ht="12.75">
      <c r="B41" s="1"/>
      <c r="D41" s="14">
        <f>D39+D40</f>
        <v>176160</v>
      </c>
      <c r="E41" s="14">
        <f>E39+E40</f>
        <v>176160</v>
      </c>
      <c r="F41" s="14">
        <f>F39+F40</f>
        <v>176160</v>
      </c>
      <c r="G41" s="14">
        <f>G39+G40</f>
        <v>0</v>
      </c>
    </row>
    <row r="42" spans="2:7" ht="12.75">
      <c r="B42" s="1"/>
      <c r="D42" s="14"/>
      <c r="E42" s="14"/>
      <c r="F42" s="24"/>
      <c r="G42" s="25"/>
    </row>
    <row r="43" spans="2:7" ht="13.5" thickBot="1">
      <c r="B43" s="1"/>
      <c r="C43" s="4" t="s">
        <v>50</v>
      </c>
      <c r="D43" s="22">
        <f>D36-D41</f>
        <v>657914</v>
      </c>
      <c r="E43" s="22">
        <f>E36-E41</f>
        <v>737781</v>
      </c>
      <c r="F43" s="23">
        <f>F36-F41</f>
        <v>1166455.8499999994</v>
      </c>
      <c r="G43" s="26"/>
    </row>
    <row r="44" spans="2:7" ht="12.75">
      <c r="B44" s="1"/>
      <c r="C44" t="s">
        <v>51</v>
      </c>
      <c r="D44" s="20"/>
      <c r="E44" s="20"/>
      <c r="F44" s="20"/>
      <c r="G44" s="21"/>
    </row>
  </sheetData>
  <printOptions/>
  <pageMargins left="0.91" right="0.11" top="0.16" bottom="0.22" header="0.13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irene_wi</dc:creator>
  <cp:keywords/>
  <dc:description/>
  <cp:lastModifiedBy>irene_wi</cp:lastModifiedBy>
  <cp:lastPrinted>2009-03-17T17:01:38Z</cp:lastPrinted>
  <dcterms:created xsi:type="dcterms:W3CDTF">2009-03-17T15:59:54Z</dcterms:created>
  <dcterms:modified xsi:type="dcterms:W3CDTF">2009-03-17T17:03:06Z</dcterms:modified>
  <cp:category/>
  <cp:version/>
  <cp:contentType/>
  <cp:contentStatus/>
</cp:coreProperties>
</file>